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ik\Documents\Prive\Le Droit Humain\A. Schatbewaarder\Financieel 2021-2022\"/>
    </mc:Choice>
  </mc:AlternateContent>
  <xr:revisionPtr revIDLastSave="0" documentId="13_ncr:1_{1498A4A2-4DFB-458A-84C3-BEBEFFF2CD25}" xr6:coauthVersionLast="47" xr6:coauthVersionMax="47" xr10:uidLastSave="{00000000-0000-0000-0000-000000000000}"/>
  <bookViews>
    <workbookView xWindow="-96" yWindow="-96" windowWidth="19392" windowHeight="10392" xr2:uid="{00000000-000D-0000-FFFF-FFFF00000000}"/>
  </bookViews>
  <sheets>
    <sheet name="Verslag" sheetId="1" r:id="rId1"/>
    <sheet name="Begr 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1" l="1"/>
  <c r="E19" i="2"/>
  <c r="B12" i="2"/>
  <c r="B25" i="2"/>
  <c r="D12" i="2"/>
  <c r="E9" i="2"/>
  <c r="E22" i="2"/>
  <c r="D25" i="2"/>
  <c r="C27" i="1"/>
  <c r="C14" i="1"/>
  <c r="D30" i="1" l="1"/>
  <c r="D27" i="2"/>
  <c r="D32" i="2" s="1"/>
  <c r="G20" i="1"/>
  <c r="E17" i="2" l="1"/>
  <c r="E23" i="2" l="1"/>
  <c r="C25" i="2"/>
  <c r="E10" i="2"/>
  <c r="C12" i="2"/>
  <c r="G27" i="1" l="1"/>
  <c r="G12" i="1" l="1"/>
  <c r="E6" i="2" l="1"/>
  <c r="G9" i="1" l="1"/>
  <c r="G21" i="1" l="1"/>
  <c r="G23" i="1" s="1"/>
  <c r="G32" i="1" s="1"/>
  <c r="B27" i="2" l="1"/>
  <c r="B32" i="2" s="1"/>
  <c r="E21" i="2" l="1"/>
  <c r="E20" i="2"/>
  <c r="E18" i="2"/>
  <c r="E16" i="2"/>
  <c r="E15" i="2"/>
  <c r="E8" i="2"/>
  <c r="E7" i="2"/>
  <c r="E12" i="2" l="1"/>
  <c r="E25" i="2"/>
  <c r="C27" i="2"/>
  <c r="C32" i="2" s="1"/>
  <c r="E28" i="2" l="1"/>
  <c r="D32" i="1"/>
  <c r="G31" i="1" l="1"/>
  <c r="G33" i="1" s="1"/>
  <c r="G13" i="1"/>
  <c r="G14" i="1" s="1"/>
  <c r="G26" i="1" s="1"/>
  <c r="G28" i="1" s="1"/>
</calcChain>
</file>

<file path=xl/sharedStrings.xml><?xml version="1.0" encoding="utf-8"?>
<sst xmlns="http://schemas.openxmlformats.org/spreadsheetml/2006/main" count="116" uniqueCount="99">
  <si>
    <t>Tas van de Tempel</t>
  </si>
  <si>
    <t>Afdrachten Federale Raad</t>
  </si>
  <si>
    <t>Secretariaat</t>
  </si>
  <si>
    <t>Bankkosten</t>
  </si>
  <si>
    <t>In</t>
  </si>
  <si>
    <t>Uit</t>
  </si>
  <si>
    <t>Inkomsten</t>
  </si>
  <si>
    <t>Uitgaven</t>
  </si>
  <si>
    <t>1. Rekening Courant</t>
  </si>
  <si>
    <t>2. Spaarrekening</t>
  </si>
  <si>
    <t>Inwijdingen, bevorderingen</t>
  </si>
  <si>
    <t>neutraal</t>
  </si>
  <si>
    <t>Totaal opbrengst</t>
  </si>
  <si>
    <t>Totaal kosten</t>
  </si>
  <si>
    <t>Totaal opbengsten (b)</t>
  </si>
  <si>
    <t>Totale kosten (c)</t>
  </si>
  <si>
    <t>Banksaldo Begin (a)</t>
  </si>
  <si>
    <t>Spaarsaldo Eind (g)</t>
  </si>
  <si>
    <t>Banksaldo Eind (d)</t>
  </si>
  <si>
    <t xml:space="preserve">Spaarsaldo Begin (e) </t>
  </si>
  <si>
    <t>Totaal begin werkjaar (a+e))</t>
  </si>
  <si>
    <t>Totaal einde werkjaar (d+g)</t>
  </si>
  <si>
    <t xml:space="preserve">Totaal Generaal </t>
  </si>
  <si>
    <t xml:space="preserve">Kwalificatie </t>
  </si>
  <si>
    <t>Resultaat Tas van de Weduwe</t>
  </si>
  <si>
    <t>Totaal financieel resultaat</t>
  </si>
  <si>
    <t>Saldo expl.resultaat (b- c)</t>
  </si>
  <si>
    <t>Resultaat Bank (h)</t>
  </si>
  <si>
    <t>Totaal expl.resultaat</t>
  </si>
  <si>
    <t>3. Totaal banksaldi Begin/Eind</t>
  </si>
  <si>
    <t>Saldo Wed. Begin (i)</t>
  </si>
  <si>
    <t>Saldo Wed. Eind (i+j)</t>
  </si>
  <si>
    <t>4. Tas vd Weduwe (cash)</t>
  </si>
  <si>
    <t>Resultaat Weduwe (j)</t>
  </si>
  <si>
    <t>Saldo Wed . Eind cash</t>
  </si>
  <si>
    <t>Totaal einde werkjaar bank</t>
  </si>
  <si>
    <t>Renteopbrengst</t>
  </si>
  <si>
    <t>Realisatie -</t>
  </si>
  <si>
    <t>Expl.tekort/overschot Bank</t>
  </si>
  <si>
    <t>Van Aalm</t>
  </si>
  <si>
    <t>Van Spaar</t>
  </si>
  <si>
    <t>Contributies; donaties</t>
  </si>
  <si>
    <t>Bloemen en hapjes (+WStJ)</t>
  </si>
  <si>
    <t>Financieel Verslag</t>
  </si>
  <si>
    <t>Van/naar Spaar (f1)</t>
  </si>
  <si>
    <t>Rente (f2)</t>
  </si>
  <si>
    <t>Result. Bank(h=b-c+f1/2)</t>
  </si>
  <si>
    <t xml:space="preserve"> </t>
  </si>
  <si>
    <t>Naar spaar</t>
  </si>
  <si>
    <t>Kosten Tempel, incl jubilea</t>
  </si>
  <si>
    <t>slechter dan begroot</t>
  </si>
  <si>
    <t>minder</t>
  </si>
  <si>
    <t>meer</t>
  </si>
  <si>
    <t>Ad-hoc inkomsten/diversen</t>
  </si>
  <si>
    <t>Ad-hoc uitgaven/diversen</t>
  </si>
  <si>
    <t>Website + app</t>
  </si>
  <si>
    <t>Huur Tempel/Voorhof</t>
  </si>
  <si>
    <t>Bibliotheek</t>
  </si>
  <si>
    <t>Kosten Tempel, incl Jubilea</t>
  </si>
  <si>
    <t>Huur Tempel</t>
  </si>
  <si>
    <t>Solidariteitsfonds</t>
  </si>
  <si>
    <t xml:space="preserve">Contributies </t>
  </si>
  <si>
    <t>Opbrengst Tas van de Tempel &amp; donaties</t>
  </si>
  <si>
    <t>Bibliotheek (€ 5 pp op contributie bij A en B leden)</t>
  </si>
  <si>
    <t>divers / Bibliotheek</t>
  </si>
  <si>
    <t>Resultaat Wed. 20/21 (j)</t>
  </si>
  <si>
    <t>Begroting 21-22</t>
  </si>
  <si>
    <t>Realisatie 21-22</t>
  </si>
  <si>
    <t>Begroting 2022-2023</t>
  </si>
  <si>
    <t>verschil 21-22</t>
  </si>
  <si>
    <t>St Germain, Realisatie vs Begroting 21/22, Begroting 22/23</t>
  </si>
  <si>
    <t>Negatief</t>
  </si>
  <si>
    <t>Reserv huur H1 2022 (factuur nog te ontvangen)</t>
  </si>
  <si>
    <t>Afdracht Federale Raad + bev/verh</t>
  </si>
  <si>
    <t>St Germain werkjaar 2021-2022</t>
  </si>
  <si>
    <t>Divers +inkoop regalia</t>
  </si>
  <si>
    <t>Website + App + Bibliotheek</t>
  </si>
  <si>
    <t>Inkomsten 21/22</t>
  </si>
  <si>
    <t>Uitgaven 21/22</t>
  </si>
  <si>
    <t>Afgedragen naar rekening</t>
  </si>
  <si>
    <t>Saldo Wed. begin 2022/23</t>
  </si>
  <si>
    <t>5. Totaal expl. resultaat 21/22</t>
  </si>
  <si>
    <t>7. Solidariteitsfonds</t>
  </si>
  <si>
    <t>6. Totale fin.positie Eind (30-6-22)</t>
  </si>
  <si>
    <t>begin saldo 2021/2022</t>
  </si>
  <si>
    <t>Saldo eind 2021/2022</t>
  </si>
  <si>
    <t>Totaal verschil Real.-Begr 21-22</t>
  </si>
  <si>
    <t>Verklaring verschillen:</t>
  </si>
  <si>
    <t>1. Minder contributie</t>
  </si>
  <si>
    <t>(de oude € 185) al in het arbeidsjaar 2020/21 voldaan voor 2021/22</t>
  </si>
  <si>
    <t>Uitgangspunt in begroting was 14 A-leden en aanwinst van 2 A-leden gedurende jaar = 15 x contributie + betalende C-leden</t>
  </si>
  <si>
    <t>Werkleijkheid: 11 betalende A-leden, geen aanwinst, 1 betalend C-lid. Daarnaast had 1 A-lid het grootste deel van de contributie</t>
  </si>
  <si>
    <t>2. Hogere kosten Ad-hoc/divers</t>
  </si>
  <si>
    <t xml:space="preserve">Kosten voor alternatief Winter Sint Jan waren niet begroot, noch de uitgaven 105 jaar George Martin I. </t>
  </si>
  <si>
    <t>Inkoop ritualen en diploma's waren niet begroot.</t>
  </si>
  <si>
    <t>3. Lagere huur</t>
  </si>
  <si>
    <t>Minder uitgaven aan huur dan begroot, door minder fysieke bijeenkomsten</t>
  </si>
  <si>
    <t>Werkjaar 2021-2022</t>
  </si>
  <si>
    <t>Positief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</si>
</sst>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44" fontId="0" fillId="0" borderId="0" xfId="0" applyNumberFormat="1"/>
    <xf numFmtId="0" fontId="2" fillId="0" borderId="0" xfId="0" applyFont="1"/>
    <xf numFmtId="44" fontId="3" fillId="0" borderId="0" xfId="0" applyNumberFormat="1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44" fontId="0" fillId="0" borderId="0" xfId="0" applyNumberFormat="1" applyAlignment="1">
      <alignment horizontal="right"/>
    </xf>
    <xf numFmtId="44" fontId="5" fillId="0" borderId="0" xfId="0" applyNumberFormat="1" applyFont="1"/>
    <xf numFmtId="0" fontId="0" fillId="0" borderId="0" xfId="0" applyAlignment="1">
      <alignment horizontal="right"/>
    </xf>
    <xf numFmtId="0" fontId="6" fillId="0" borderId="0" xfId="0" applyFont="1"/>
    <xf numFmtId="0" fontId="7" fillId="0" borderId="0" xfId="0" applyFont="1"/>
    <xf numFmtId="44" fontId="0" fillId="0" borderId="0" xfId="0" quotePrefix="1" applyNumberFormat="1"/>
    <xf numFmtId="0" fontId="5" fillId="0" borderId="0" xfId="0" applyFont="1" applyAlignment="1">
      <alignment horizontal="center"/>
    </xf>
    <xf numFmtId="44" fontId="5" fillId="0" borderId="0" xfId="0" quotePrefix="1" applyNumberFormat="1" applyFont="1"/>
    <xf numFmtId="44" fontId="2" fillId="0" borderId="0" xfId="0" applyNumberFormat="1" applyFont="1"/>
    <xf numFmtId="44" fontId="0" fillId="0" borderId="0" xfId="0" applyNumberFormat="1" applyFill="1"/>
    <xf numFmtId="44" fontId="0" fillId="2" borderId="0" xfId="0" applyNumberFormat="1" applyFill="1"/>
    <xf numFmtId="44" fontId="0" fillId="0" borderId="0" xfId="1" applyFont="1" applyFill="1"/>
    <xf numFmtId="44" fontId="5" fillId="0" borderId="0" xfId="0" applyNumberFormat="1" applyFont="1" applyFill="1"/>
    <xf numFmtId="44" fontId="0" fillId="0" borderId="0" xfId="1" applyFont="1"/>
    <xf numFmtId="44" fontId="2" fillId="0" borderId="0" xfId="0" applyNumberFormat="1" applyFont="1" applyFill="1"/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O57"/>
  <sheetViews>
    <sheetView tabSelected="1" topLeftCell="A13" workbookViewId="0">
      <selection activeCell="C26" sqref="C26"/>
    </sheetView>
  </sheetViews>
  <sheetFormatPr defaultRowHeight="14.4" x14ac:dyDescent="0.55000000000000004"/>
  <cols>
    <col min="1" max="1" width="5.578125" customWidth="1"/>
    <col min="2" max="2" width="24.26171875" customWidth="1"/>
    <col min="3" max="3" width="14.68359375" customWidth="1"/>
    <col min="4" max="4" width="12.578125" customWidth="1"/>
    <col min="5" max="5" width="10.41796875" customWidth="1"/>
    <col min="6" max="6" width="24.578125" customWidth="1"/>
    <col min="7" max="7" width="13.26171875" customWidth="1"/>
    <col min="12" max="12" width="21.41796875" customWidth="1"/>
    <col min="13" max="13" width="20.83984375" customWidth="1"/>
  </cols>
  <sheetData>
    <row r="3" spans="1:15" ht="18.3" x14ac:dyDescent="0.7">
      <c r="A3" s="1" t="s">
        <v>74</v>
      </c>
      <c r="D3" s="1" t="s">
        <v>43</v>
      </c>
    </row>
    <row r="5" spans="1:15" ht="15.6" x14ac:dyDescent="0.6">
      <c r="B5" s="5" t="s">
        <v>8</v>
      </c>
      <c r="F5" s="5" t="s">
        <v>9</v>
      </c>
    </row>
    <row r="6" spans="1:15" x14ac:dyDescent="0.55000000000000004">
      <c r="B6" t="s">
        <v>16</v>
      </c>
      <c r="D6" s="2">
        <v>1807.5</v>
      </c>
      <c r="F6" t="s">
        <v>19</v>
      </c>
      <c r="G6" s="2">
        <v>6760.25</v>
      </c>
    </row>
    <row r="7" spans="1:15" x14ac:dyDescent="0.55000000000000004">
      <c r="C7" s="2"/>
      <c r="D7" s="2"/>
      <c r="F7" t="s">
        <v>44</v>
      </c>
      <c r="G7" s="2">
        <v>0</v>
      </c>
    </row>
    <row r="8" spans="1:15" x14ac:dyDescent="0.55000000000000004">
      <c r="A8" t="s">
        <v>4</v>
      </c>
      <c r="B8" s="3" t="s">
        <v>41</v>
      </c>
      <c r="C8" s="2">
        <v>2081</v>
      </c>
      <c r="D8" s="2"/>
      <c r="F8" t="s">
        <v>45</v>
      </c>
      <c r="G8" s="2">
        <v>0.68</v>
      </c>
    </row>
    <row r="9" spans="1:15" x14ac:dyDescent="0.55000000000000004">
      <c r="B9" s="3" t="s">
        <v>39</v>
      </c>
      <c r="C9" s="8">
        <v>-30</v>
      </c>
      <c r="D9" s="2"/>
      <c r="F9" t="s">
        <v>17</v>
      </c>
      <c r="G9" s="2">
        <f>SUM(G6:G8)</f>
        <v>6760.93</v>
      </c>
    </row>
    <row r="10" spans="1:15" x14ac:dyDescent="0.55000000000000004">
      <c r="B10" s="3" t="s">
        <v>0</v>
      </c>
      <c r="C10" s="2">
        <v>291.5</v>
      </c>
      <c r="D10" s="2"/>
      <c r="G10" s="2"/>
    </row>
    <row r="11" spans="1:15" ht="15.6" x14ac:dyDescent="0.6">
      <c r="B11" s="3" t="s">
        <v>64</v>
      </c>
      <c r="C11" s="2">
        <v>40</v>
      </c>
      <c r="D11" s="2"/>
      <c r="F11" s="5" t="s">
        <v>29</v>
      </c>
      <c r="G11" s="2"/>
      <c r="O11" t="s">
        <v>47</v>
      </c>
    </row>
    <row r="12" spans="1:15" x14ac:dyDescent="0.55000000000000004">
      <c r="B12" s="3" t="s">
        <v>40</v>
      </c>
      <c r="C12" s="2">
        <v>0</v>
      </c>
      <c r="D12" s="2"/>
      <c r="F12" t="s">
        <v>20</v>
      </c>
      <c r="G12" s="2">
        <f>D6+G6</f>
        <v>8567.75</v>
      </c>
    </row>
    <row r="13" spans="1:15" x14ac:dyDescent="0.55000000000000004">
      <c r="B13" s="3" t="s">
        <v>60</v>
      </c>
      <c r="C13" s="2">
        <v>434.94</v>
      </c>
      <c r="F13" t="s">
        <v>21</v>
      </c>
      <c r="G13" s="2">
        <f>D32+G9</f>
        <v>8638.4500000000007</v>
      </c>
    </row>
    <row r="14" spans="1:15" x14ac:dyDescent="0.55000000000000004">
      <c r="B14" s="3" t="s">
        <v>14</v>
      </c>
      <c r="C14" s="4">
        <f>SUM(C8:C13)</f>
        <v>2817.44</v>
      </c>
      <c r="D14" s="2"/>
      <c r="F14" t="s">
        <v>46</v>
      </c>
      <c r="G14" s="2">
        <f>G13-G12</f>
        <v>70.700000000000728</v>
      </c>
    </row>
    <row r="15" spans="1:15" x14ac:dyDescent="0.55000000000000004">
      <c r="B15" s="3"/>
      <c r="C15" s="2"/>
      <c r="D15" s="2"/>
    </row>
    <row r="16" spans="1:15" ht="15.6" x14ac:dyDescent="0.6">
      <c r="A16" t="s">
        <v>5</v>
      </c>
      <c r="B16" s="3"/>
      <c r="C16" s="2"/>
      <c r="D16" s="2"/>
      <c r="F16" s="5" t="s">
        <v>32</v>
      </c>
      <c r="G16" s="2"/>
    </row>
    <row r="17" spans="2:7" x14ac:dyDescent="0.55000000000000004">
      <c r="B17" s="3" t="s">
        <v>58</v>
      </c>
      <c r="C17" s="2"/>
      <c r="D17" s="2"/>
      <c r="F17" t="s">
        <v>30</v>
      </c>
      <c r="G17" s="2">
        <v>50</v>
      </c>
    </row>
    <row r="18" spans="2:7" x14ac:dyDescent="0.55000000000000004">
      <c r="B18" s="3" t="s">
        <v>1</v>
      </c>
      <c r="C18" s="2">
        <v>721</v>
      </c>
      <c r="D18" s="2"/>
      <c r="F18" s="3" t="s">
        <v>77</v>
      </c>
      <c r="G18" s="16">
        <v>70.8</v>
      </c>
    </row>
    <row r="19" spans="2:7" x14ac:dyDescent="0.55000000000000004">
      <c r="B19" s="3" t="s">
        <v>59</v>
      </c>
      <c r="C19" s="2">
        <v>420</v>
      </c>
      <c r="D19" s="2"/>
      <c r="F19" s="3" t="s">
        <v>78</v>
      </c>
      <c r="G19" s="22">
        <v>101.01</v>
      </c>
    </row>
    <row r="20" spans="2:7" x14ac:dyDescent="0.55000000000000004">
      <c r="B20" s="3" t="s">
        <v>2</v>
      </c>
      <c r="C20" s="2">
        <v>0</v>
      </c>
      <c r="D20" s="2"/>
      <c r="F20" t="s">
        <v>65</v>
      </c>
      <c r="G20" s="17">
        <f>G18-G19</f>
        <v>-30.210000000000008</v>
      </c>
    </row>
    <row r="21" spans="2:7" x14ac:dyDescent="0.55000000000000004">
      <c r="B21" s="3" t="s">
        <v>76</v>
      </c>
      <c r="C21" s="2">
        <v>237.36</v>
      </c>
      <c r="D21" s="2"/>
      <c r="F21" t="s">
        <v>31</v>
      </c>
      <c r="G21" s="17">
        <f>SUM(G17+G20)</f>
        <v>19.789999999999992</v>
      </c>
    </row>
    <row r="22" spans="2:7" x14ac:dyDescent="0.55000000000000004">
      <c r="B22" s="3" t="s">
        <v>42</v>
      </c>
      <c r="C22" s="2">
        <v>98.75</v>
      </c>
      <c r="D22" s="2" t="s">
        <v>47</v>
      </c>
      <c r="F22" t="s">
        <v>79</v>
      </c>
      <c r="G22" s="19">
        <v>10</v>
      </c>
    </row>
    <row r="23" spans="2:7" x14ac:dyDescent="0.55000000000000004">
      <c r="B23" s="3" t="s">
        <v>48</v>
      </c>
      <c r="C23" s="2">
        <v>0</v>
      </c>
      <c r="D23" s="2"/>
      <c r="F23" s="6" t="s">
        <v>80</v>
      </c>
      <c r="G23" s="20">
        <f>G21-G22</f>
        <v>9.789999999999992</v>
      </c>
    </row>
    <row r="24" spans="2:7" x14ac:dyDescent="0.55000000000000004">
      <c r="B24" s="3" t="s">
        <v>3</v>
      </c>
      <c r="C24" s="2">
        <v>119.4</v>
      </c>
      <c r="D24" s="2"/>
      <c r="G24" s="2"/>
    </row>
    <row r="25" spans="2:7" ht="15.6" x14ac:dyDescent="0.6">
      <c r="B25" s="3" t="s">
        <v>75</v>
      </c>
      <c r="C25" s="2">
        <v>330.91</v>
      </c>
      <c r="F25" s="5" t="s">
        <v>81</v>
      </c>
      <c r="G25" s="2"/>
    </row>
    <row r="26" spans="2:7" x14ac:dyDescent="0.55000000000000004">
      <c r="B26" s="3" t="s">
        <v>60</v>
      </c>
      <c r="C26" s="2">
        <v>820</v>
      </c>
      <c r="D26" s="2"/>
      <c r="F26" t="s">
        <v>27</v>
      </c>
      <c r="G26" s="2">
        <f>G14</f>
        <v>70.700000000000728</v>
      </c>
    </row>
    <row r="27" spans="2:7" x14ac:dyDescent="0.55000000000000004">
      <c r="B27" s="3" t="s">
        <v>15</v>
      </c>
      <c r="C27" s="4">
        <f>SUM(C17:C26)</f>
        <v>2747.42</v>
      </c>
      <c r="D27" s="2"/>
      <c r="E27" s="2"/>
      <c r="F27" t="s">
        <v>33</v>
      </c>
      <c r="G27" s="2">
        <f>G20</f>
        <v>-30.210000000000008</v>
      </c>
    </row>
    <row r="28" spans="2:7" x14ac:dyDescent="0.55000000000000004">
      <c r="C28" s="2"/>
      <c r="D28" s="2"/>
      <c r="E28" s="2"/>
      <c r="F28" t="s">
        <v>28</v>
      </c>
      <c r="G28" s="2">
        <f>SUM(G26:G27)</f>
        <v>40.49000000000072</v>
      </c>
    </row>
    <row r="29" spans="2:7" x14ac:dyDescent="0.55000000000000004">
      <c r="B29" t="s">
        <v>26</v>
      </c>
      <c r="C29" s="2"/>
      <c r="D29" s="2"/>
    </row>
    <row r="30" spans="2:7" ht="15.6" x14ac:dyDescent="0.6">
      <c r="C30" s="2"/>
      <c r="D30" s="2">
        <f>SUM(C14-C27)</f>
        <v>70.019999999999982</v>
      </c>
      <c r="E30" s="2"/>
      <c r="F30" s="5" t="s">
        <v>83</v>
      </c>
      <c r="G30" s="5"/>
    </row>
    <row r="31" spans="2:7" x14ac:dyDescent="0.55000000000000004">
      <c r="B31" t="s">
        <v>18</v>
      </c>
      <c r="C31" s="2"/>
      <c r="D31" s="2"/>
      <c r="E31" s="2"/>
      <c r="F31" t="s">
        <v>35</v>
      </c>
      <c r="G31" s="2">
        <f>D32+G9</f>
        <v>8638.4500000000007</v>
      </c>
    </row>
    <row r="32" spans="2:7" x14ac:dyDescent="0.55000000000000004">
      <c r="C32" s="2"/>
      <c r="D32" s="2">
        <f>SUM(D6:D30)</f>
        <v>1877.52</v>
      </c>
      <c r="E32" s="2"/>
      <c r="F32" t="s">
        <v>34</v>
      </c>
      <c r="G32" s="17">
        <f>G23</f>
        <v>9.789999999999992</v>
      </c>
    </row>
    <row r="33" spans="2:7" x14ac:dyDescent="0.55000000000000004">
      <c r="C33" s="2"/>
      <c r="D33" s="2"/>
      <c r="E33" s="2"/>
      <c r="F33" t="s">
        <v>22</v>
      </c>
      <c r="G33" s="2">
        <f>SUM(G31:G32)</f>
        <v>8648.2400000000016</v>
      </c>
    </row>
    <row r="34" spans="2:7" x14ac:dyDescent="0.55000000000000004">
      <c r="B34" s="11"/>
      <c r="C34" s="2"/>
      <c r="D34" s="2"/>
      <c r="E34" s="2"/>
      <c r="G34" s="2"/>
    </row>
    <row r="35" spans="2:7" ht="15.6" x14ac:dyDescent="0.6">
      <c r="B35" s="12"/>
      <c r="C35" s="2"/>
      <c r="D35" s="2"/>
      <c r="E35" s="2"/>
      <c r="F35" s="5" t="s">
        <v>82</v>
      </c>
    </row>
    <row r="36" spans="2:7" x14ac:dyDescent="0.55000000000000004">
      <c r="C36" s="2"/>
      <c r="D36" s="2"/>
      <c r="E36" s="2"/>
      <c r="F36" t="s">
        <v>84</v>
      </c>
      <c r="G36" s="21">
        <v>370</v>
      </c>
    </row>
    <row r="37" spans="2:7" x14ac:dyDescent="0.55000000000000004">
      <c r="C37" s="2"/>
      <c r="D37" s="2"/>
      <c r="E37" s="2"/>
      <c r="F37" t="s">
        <v>6</v>
      </c>
      <c r="G37" s="21">
        <v>434.94</v>
      </c>
    </row>
    <row r="38" spans="2:7" x14ac:dyDescent="0.55000000000000004">
      <c r="C38" s="2"/>
      <c r="D38" s="2"/>
      <c r="E38" s="2"/>
      <c r="F38" t="s">
        <v>7</v>
      </c>
      <c r="G38" s="21">
        <v>820</v>
      </c>
    </row>
    <row r="39" spans="2:7" x14ac:dyDescent="0.55000000000000004">
      <c r="C39" s="2"/>
      <c r="D39" s="2"/>
      <c r="F39" t="s">
        <v>85</v>
      </c>
      <c r="G39" s="2">
        <f>(G36+G37)-G38</f>
        <v>-15.059999999999945</v>
      </c>
    </row>
    <row r="40" spans="2:7" x14ac:dyDescent="0.55000000000000004">
      <c r="C40" s="2"/>
      <c r="D40" s="2"/>
    </row>
    <row r="41" spans="2:7" x14ac:dyDescent="0.55000000000000004">
      <c r="C41" s="2"/>
      <c r="D41" s="2"/>
    </row>
    <row r="42" spans="2:7" x14ac:dyDescent="0.55000000000000004">
      <c r="C42" s="2"/>
      <c r="D42" s="2"/>
    </row>
    <row r="43" spans="2:7" x14ac:dyDescent="0.55000000000000004">
      <c r="C43" s="2"/>
      <c r="D43" s="2"/>
    </row>
    <row r="44" spans="2:7" x14ac:dyDescent="0.55000000000000004">
      <c r="C44" s="2"/>
      <c r="D44" s="2"/>
    </row>
    <row r="45" spans="2:7" x14ac:dyDescent="0.55000000000000004">
      <c r="C45" s="2"/>
      <c r="D45" s="2"/>
    </row>
    <row r="46" spans="2:7" x14ac:dyDescent="0.55000000000000004">
      <c r="C46" s="2"/>
      <c r="D46" s="2"/>
    </row>
    <row r="47" spans="2:7" x14ac:dyDescent="0.55000000000000004">
      <c r="C47" s="2"/>
      <c r="D47" s="2"/>
    </row>
    <row r="48" spans="2:7" x14ac:dyDescent="0.55000000000000004">
      <c r="C48" s="2"/>
      <c r="D48" s="2"/>
    </row>
    <row r="49" spans="3:4" x14ac:dyDescent="0.55000000000000004">
      <c r="C49" s="2"/>
      <c r="D49" s="2"/>
    </row>
    <row r="50" spans="3:4" x14ac:dyDescent="0.55000000000000004">
      <c r="C50" s="2"/>
      <c r="D50" s="2"/>
    </row>
    <row r="51" spans="3:4" x14ac:dyDescent="0.55000000000000004">
      <c r="C51" s="2"/>
      <c r="D51" s="2"/>
    </row>
    <row r="52" spans="3:4" x14ac:dyDescent="0.55000000000000004">
      <c r="C52" s="2"/>
      <c r="D52" s="2"/>
    </row>
    <row r="53" spans="3:4" x14ac:dyDescent="0.55000000000000004">
      <c r="C53" s="2"/>
      <c r="D53" s="2"/>
    </row>
    <row r="54" spans="3:4" x14ac:dyDescent="0.55000000000000004">
      <c r="C54" s="2"/>
      <c r="D54" s="2"/>
    </row>
    <row r="55" spans="3:4" x14ac:dyDescent="0.55000000000000004">
      <c r="C55" s="2"/>
      <c r="D55" s="2"/>
    </row>
    <row r="56" spans="3:4" x14ac:dyDescent="0.55000000000000004">
      <c r="C56" s="2"/>
      <c r="D56" s="2"/>
    </row>
    <row r="57" spans="3:4" x14ac:dyDescent="0.55000000000000004">
      <c r="D57" s="2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8"/>
  <sheetViews>
    <sheetView zoomScaleNormal="100" workbookViewId="0">
      <selection activeCell="F25" sqref="F25"/>
    </sheetView>
  </sheetViews>
  <sheetFormatPr defaultRowHeight="14.4" x14ac:dyDescent="0.55000000000000004"/>
  <cols>
    <col min="1" max="1" width="39.83984375" customWidth="1"/>
    <col min="2" max="2" width="18.89453125" bestFit="1" customWidth="1"/>
    <col min="3" max="3" width="17" customWidth="1"/>
    <col min="4" max="4" width="15.15625" customWidth="1"/>
    <col min="5" max="5" width="14.68359375" customWidth="1"/>
    <col min="6" max="6" width="15.83984375" customWidth="1"/>
    <col min="9" max="9" width="9" bestFit="1" customWidth="1"/>
  </cols>
  <sheetData>
    <row r="1" spans="1:6" ht="18.3" x14ac:dyDescent="0.7">
      <c r="A1" s="1" t="s">
        <v>70</v>
      </c>
      <c r="B1" s="1"/>
      <c r="C1" s="1"/>
    </row>
    <row r="3" spans="1:6" ht="15.6" x14ac:dyDescent="0.6">
      <c r="A3" s="5" t="s">
        <v>97</v>
      </c>
      <c r="B3" s="5" t="s">
        <v>68</v>
      </c>
      <c r="C3" s="14" t="s">
        <v>67</v>
      </c>
      <c r="D3" s="14" t="s">
        <v>66</v>
      </c>
      <c r="E3" s="14" t="s">
        <v>37</v>
      </c>
      <c r="F3" s="14" t="s">
        <v>23</v>
      </c>
    </row>
    <row r="4" spans="1:6" ht="15.6" x14ac:dyDescent="0.6">
      <c r="A4" s="5"/>
      <c r="B4" s="5"/>
      <c r="C4" s="14"/>
      <c r="D4" s="14"/>
      <c r="E4" s="14" t="s">
        <v>66</v>
      </c>
      <c r="F4" s="14" t="s">
        <v>69</v>
      </c>
    </row>
    <row r="5" spans="1:6" x14ac:dyDescent="0.55000000000000004">
      <c r="A5" s="6" t="s">
        <v>6</v>
      </c>
      <c r="B5" s="6"/>
    </row>
    <row r="6" spans="1:6" x14ac:dyDescent="0.55000000000000004">
      <c r="A6" t="s">
        <v>61</v>
      </c>
      <c r="B6" s="2">
        <v>2525</v>
      </c>
      <c r="C6" s="2">
        <v>2066</v>
      </c>
      <c r="D6" s="2">
        <v>3050</v>
      </c>
      <c r="E6" s="2">
        <f>C6-D6</f>
        <v>-984</v>
      </c>
      <c r="F6" s="10" t="s">
        <v>52</v>
      </c>
    </row>
    <row r="7" spans="1:6" x14ac:dyDescent="0.55000000000000004">
      <c r="A7" t="s">
        <v>10</v>
      </c>
      <c r="B7" s="2">
        <v>60</v>
      </c>
      <c r="C7" s="18">
        <v>60</v>
      </c>
      <c r="D7" s="2">
        <v>75</v>
      </c>
      <c r="E7" s="2">
        <f>C7-D7</f>
        <v>-15</v>
      </c>
      <c r="F7" s="10" t="s">
        <v>11</v>
      </c>
    </row>
    <row r="8" spans="1:6" x14ac:dyDescent="0.55000000000000004">
      <c r="A8" t="s">
        <v>62</v>
      </c>
      <c r="B8" s="2">
        <v>100</v>
      </c>
      <c r="C8" s="2">
        <v>148.4</v>
      </c>
      <c r="D8" s="2">
        <v>250</v>
      </c>
      <c r="E8" s="2">
        <f>C8-D8</f>
        <v>-101.6</v>
      </c>
      <c r="F8" s="10" t="s">
        <v>52</v>
      </c>
    </row>
    <row r="9" spans="1:6" x14ac:dyDescent="0.55000000000000004">
      <c r="A9" t="s">
        <v>63</v>
      </c>
      <c r="B9" s="2">
        <v>80</v>
      </c>
      <c r="C9" s="2">
        <v>55</v>
      </c>
      <c r="D9" s="2">
        <v>80</v>
      </c>
      <c r="E9" s="2">
        <f>C9-D9</f>
        <v>-25</v>
      </c>
      <c r="F9" s="10" t="s">
        <v>52</v>
      </c>
    </row>
    <row r="10" spans="1:6" x14ac:dyDescent="0.55000000000000004">
      <c r="A10" t="s">
        <v>53</v>
      </c>
      <c r="B10" s="2">
        <v>0</v>
      </c>
      <c r="C10" s="2">
        <v>250</v>
      </c>
      <c r="D10" s="2">
        <v>250</v>
      </c>
      <c r="E10" s="2">
        <f>C10-D10</f>
        <v>0</v>
      </c>
      <c r="F10" s="10" t="s">
        <v>11</v>
      </c>
    </row>
    <row r="11" spans="1:6" x14ac:dyDescent="0.55000000000000004">
      <c r="B11" s="2"/>
      <c r="C11" s="2"/>
      <c r="D11" s="2"/>
      <c r="E11" s="2"/>
      <c r="F11" s="10"/>
    </row>
    <row r="12" spans="1:6" x14ac:dyDescent="0.55000000000000004">
      <c r="A12" t="s">
        <v>12</v>
      </c>
      <c r="B12" s="2">
        <f>SUM(B6:B11)</f>
        <v>2765</v>
      </c>
      <c r="C12" s="2">
        <f>SUM(C6:C10)</f>
        <v>2579.4</v>
      </c>
      <c r="D12" s="2">
        <f>SUM(D6:D10)</f>
        <v>3705</v>
      </c>
      <c r="E12" s="2">
        <f>SUM(E6:E10)</f>
        <v>-1125.5999999999999</v>
      </c>
      <c r="F12" s="7" t="s">
        <v>71</v>
      </c>
    </row>
    <row r="13" spans="1:6" x14ac:dyDescent="0.55000000000000004">
      <c r="B13" s="2"/>
      <c r="C13" s="2"/>
      <c r="D13" s="2"/>
      <c r="E13" s="2"/>
      <c r="F13" s="10"/>
    </row>
    <row r="14" spans="1:6" x14ac:dyDescent="0.55000000000000004">
      <c r="A14" s="6" t="s">
        <v>7</v>
      </c>
      <c r="B14" s="9"/>
      <c r="C14" s="2"/>
      <c r="D14" s="9"/>
      <c r="E14" s="2"/>
      <c r="F14" s="10"/>
    </row>
    <row r="15" spans="1:6" x14ac:dyDescent="0.55000000000000004">
      <c r="A15" t="s">
        <v>49</v>
      </c>
      <c r="B15" s="2">
        <v>150</v>
      </c>
      <c r="C15" s="2">
        <v>145.65</v>
      </c>
      <c r="D15" s="2">
        <v>150</v>
      </c>
      <c r="E15" s="2">
        <f t="shared" ref="E15:E22" si="0">C15-D15</f>
        <v>-4.3499999999999943</v>
      </c>
      <c r="F15" s="10" t="s">
        <v>11</v>
      </c>
    </row>
    <row r="16" spans="1:6" x14ac:dyDescent="0.55000000000000004">
      <c r="A16" t="s">
        <v>2</v>
      </c>
      <c r="B16" s="2">
        <v>50</v>
      </c>
      <c r="C16" s="2">
        <v>0</v>
      </c>
      <c r="D16" s="2">
        <v>50</v>
      </c>
      <c r="E16" s="2">
        <f t="shared" si="0"/>
        <v>-50</v>
      </c>
      <c r="F16" s="10" t="s">
        <v>51</v>
      </c>
    </row>
    <row r="17" spans="1:9" x14ac:dyDescent="0.55000000000000004">
      <c r="A17" t="s">
        <v>55</v>
      </c>
      <c r="B17" s="2">
        <v>175</v>
      </c>
      <c r="C17" s="2">
        <v>120.94</v>
      </c>
      <c r="D17" s="2">
        <v>250</v>
      </c>
      <c r="E17" s="2">
        <f t="shared" si="0"/>
        <v>-129.06</v>
      </c>
      <c r="F17" s="10" t="s">
        <v>51</v>
      </c>
    </row>
    <row r="18" spans="1:9" x14ac:dyDescent="0.55000000000000004">
      <c r="A18" t="s">
        <v>56</v>
      </c>
      <c r="B18" s="2">
        <v>1350</v>
      </c>
      <c r="C18" s="2">
        <v>420</v>
      </c>
      <c r="D18" s="2">
        <v>2380</v>
      </c>
      <c r="E18" s="2">
        <f t="shared" si="0"/>
        <v>-1960</v>
      </c>
      <c r="F18" s="10" t="s">
        <v>51</v>
      </c>
    </row>
    <row r="19" spans="1:9" x14ac:dyDescent="0.55000000000000004">
      <c r="A19" t="s">
        <v>72</v>
      </c>
      <c r="B19" s="2"/>
      <c r="C19" s="18">
        <v>1060</v>
      </c>
      <c r="D19" s="2">
        <v>0</v>
      </c>
      <c r="E19" s="2">
        <f t="shared" si="0"/>
        <v>1060</v>
      </c>
      <c r="F19" s="10"/>
    </row>
    <row r="20" spans="1:9" x14ac:dyDescent="0.55000000000000004">
      <c r="A20" t="s">
        <v>73</v>
      </c>
      <c r="B20" s="2">
        <v>598.5</v>
      </c>
      <c r="C20" s="2">
        <v>737</v>
      </c>
      <c r="D20" s="2">
        <v>761</v>
      </c>
      <c r="E20" s="2">
        <f t="shared" si="0"/>
        <v>-24</v>
      </c>
      <c r="F20" s="10" t="s">
        <v>51</v>
      </c>
    </row>
    <row r="21" spans="1:9" x14ac:dyDescent="0.55000000000000004">
      <c r="A21" t="s">
        <v>3</v>
      </c>
      <c r="B21" s="2">
        <v>120</v>
      </c>
      <c r="C21" s="2">
        <v>119.43</v>
      </c>
      <c r="D21" s="2">
        <v>120</v>
      </c>
      <c r="E21" s="2">
        <f t="shared" si="0"/>
        <v>-0.56999999999999318</v>
      </c>
      <c r="F21" s="10" t="s">
        <v>11</v>
      </c>
    </row>
    <row r="22" spans="1:9" x14ac:dyDescent="0.55000000000000004">
      <c r="A22" t="s">
        <v>57</v>
      </c>
      <c r="B22" s="2">
        <v>120</v>
      </c>
      <c r="C22" s="2">
        <v>116.42</v>
      </c>
      <c r="D22" s="2">
        <v>100</v>
      </c>
      <c r="E22" s="2">
        <f t="shared" si="0"/>
        <v>16.420000000000002</v>
      </c>
      <c r="F22" s="10" t="s">
        <v>52</v>
      </c>
    </row>
    <row r="23" spans="1:9" x14ac:dyDescent="0.55000000000000004">
      <c r="A23" t="s">
        <v>54</v>
      </c>
      <c r="B23" s="2">
        <v>75</v>
      </c>
      <c r="C23" s="2">
        <v>314.91000000000003</v>
      </c>
      <c r="D23" s="2">
        <v>75</v>
      </c>
      <c r="E23" s="2">
        <f>C23-D23</f>
        <v>239.91000000000003</v>
      </c>
      <c r="F23" s="10" t="s">
        <v>52</v>
      </c>
    </row>
    <row r="24" spans="1:9" x14ac:dyDescent="0.55000000000000004">
      <c r="B24" s="2"/>
      <c r="C24" s="2"/>
      <c r="D24" s="2"/>
      <c r="E24" s="2"/>
      <c r="F24" s="10"/>
    </row>
    <row r="25" spans="1:9" x14ac:dyDescent="0.55000000000000004">
      <c r="A25" t="s">
        <v>13</v>
      </c>
      <c r="B25" s="2">
        <f>SUM(B15:B24)</f>
        <v>2638.5</v>
      </c>
      <c r="C25" s="2">
        <f>SUM(C15:C23)</f>
        <v>3034.35</v>
      </c>
      <c r="D25" s="2">
        <f>SUM(D15:D23)</f>
        <v>3886</v>
      </c>
      <c r="E25" s="2">
        <f>SUM(E15:E23)</f>
        <v>-851.64999999999964</v>
      </c>
      <c r="F25" s="7" t="s">
        <v>98</v>
      </c>
    </row>
    <row r="26" spans="1:9" x14ac:dyDescent="0.55000000000000004">
      <c r="B26" s="2"/>
      <c r="C26" s="2"/>
      <c r="D26" s="2"/>
      <c r="E26" s="2"/>
    </row>
    <row r="27" spans="1:9" x14ac:dyDescent="0.55000000000000004">
      <c r="A27" s="6" t="s">
        <v>38</v>
      </c>
      <c r="B27" s="9">
        <f>B12-B25</f>
        <v>126.5</v>
      </c>
      <c r="C27" s="9">
        <f>C12-C25</f>
        <v>-454.94999999999982</v>
      </c>
      <c r="D27" s="9">
        <f>D12-D25</f>
        <v>-181</v>
      </c>
      <c r="I27" s="2"/>
    </row>
    <row r="28" spans="1:9" x14ac:dyDescent="0.55000000000000004">
      <c r="A28" t="s">
        <v>86</v>
      </c>
      <c r="B28" s="2"/>
      <c r="C28" s="2"/>
      <c r="D28" s="2"/>
      <c r="E28" s="9">
        <f xml:space="preserve"> C27-D27</f>
        <v>-273.94999999999982</v>
      </c>
      <c r="F28" s="6" t="s">
        <v>50</v>
      </c>
    </row>
    <row r="29" spans="1:9" x14ac:dyDescent="0.55000000000000004">
      <c r="A29" t="s">
        <v>36</v>
      </c>
      <c r="B29" s="8">
        <v>0</v>
      </c>
      <c r="C29" s="2">
        <v>0</v>
      </c>
      <c r="D29" s="8">
        <v>0</v>
      </c>
      <c r="E29" s="2"/>
    </row>
    <row r="30" spans="1:9" x14ac:dyDescent="0.55000000000000004">
      <c r="A30" t="s">
        <v>24</v>
      </c>
      <c r="B30" s="2">
        <v>50</v>
      </c>
      <c r="C30" s="2">
        <v>0</v>
      </c>
      <c r="D30" s="2">
        <v>75</v>
      </c>
      <c r="E30" s="2"/>
    </row>
    <row r="31" spans="1:9" x14ac:dyDescent="0.55000000000000004">
      <c r="B31" s="2"/>
      <c r="C31" s="2"/>
      <c r="D31" s="2"/>
      <c r="E31" s="2"/>
    </row>
    <row r="32" spans="1:9" x14ac:dyDescent="0.55000000000000004">
      <c r="A32" s="6" t="s">
        <v>25</v>
      </c>
      <c r="B32" s="9">
        <f>B27+B29+B30</f>
        <v>176.5</v>
      </c>
      <c r="C32" s="9">
        <f>C27+C29+C30</f>
        <v>-454.94999999999982</v>
      </c>
      <c r="D32" s="9">
        <f>D27+D29+D30</f>
        <v>-106</v>
      </c>
      <c r="E32" s="2"/>
      <c r="F32" s="10"/>
    </row>
    <row r="33" spans="1:6" x14ac:dyDescent="0.55000000000000004">
      <c r="B33" s="2"/>
      <c r="C33" s="2"/>
      <c r="D33" s="2"/>
      <c r="E33" s="2"/>
    </row>
    <row r="34" spans="1:6" x14ac:dyDescent="0.55000000000000004">
      <c r="B34" s="2"/>
      <c r="C34" s="2"/>
      <c r="D34" s="2"/>
      <c r="E34" s="2"/>
    </row>
    <row r="35" spans="1:6" ht="18.3" x14ac:dyDescent="0.7">
      <c r="A35" s="1" t="s">
        <v>87</v>
      </c>
      <c r="B35" s="2"/>
      <c r="C35" s="2"/>
      <c r="D35" s="2"/>
      <c r="E35" s="2"/>
    </row>
    <row r="36" spans="1:6" ht="15.6" x14ac:dyDescent="0.6">
      <c r="A36" s="5" t="s">
        <v>88</v>
      </c>
      <c r="B36" s="2" t="s">
        <v>90</v>
      </c>
      <c r="C36" s="2"/>
      <c r="D36" s="2"/>
      <c r="E36" s="2"/>
    </row>
    <row r="37" spans="1:6" x14ac:dyDescent="0.55000000000000004">
      <c r="B37" s="2" t="s">
        <v>91</v>
      </c>
      <c r="C37" s="13"/>
      <c r="D37" s="15"/>
      <c r="E37" s="2"/>
    </row>
    <row r="38" spans="1:6" x14ac:dyDescent="0.55000000000000004">
      <c r="B38" s="2" t="s">
        <v>89</v>
      </c>
      <c r="C38" s="13"/>
      <c r="D38" s="15"/>
      <c r="E38" s="2"/>
    </row>
    <row r="39" spans="1:6" ht="15.6" x14ac:dyDescent="0.6">
      <c r="A39" s="5" t="s">
        <v>92</v>
      </c>
      <c r="B39" s="2" t="s">
        <v>93</v>
      </c>
      <c r="C39" s="2"/>
      <c r="D39" s="15"/>
      <c r="E39" s="2"/>
    </row>
    <row r="40" spans="1:6" x14ac:dyDescent="0.55000000000000004">
      <c r="B40" s="2" t="s">
        <v>94</v>
      </c>
      <c r="C40" s="2"/>
      <c r="D40" s="2"/>
      <c r="E40" s="2"/>
    </row>
    <row r="41" spans="1:6" ht="15.6" x14ac:dyDescent="0.6">
      <c r="A41" s="5" t="s">
        <v>95</v>
      </c>
      <c r="B41" s="2" t="s">
        <v>96</v>
      </c>
      <c r="C41" s="2"/>
      <c r="D41" s="2"/>
      <c r="E41" s="17"/>
      <c r="F41" s="2"/>
    </row>
    <row r="42" spans="1:6" x14ac:dyDescent="0.55000000000000004">
      <c r="C42" s="2"/>
      <c r="D42" s="2"/>
      <c r="E42" s="2"/>
    </row>
    <row r="43" spans="1:6" x14ac:dyDescent="0.55000000000000004">
      <c r="A43" s="11"/>
      <c r="C43" s="2"/>
      <c r="D43" s="2"/>
      <c r="E43" s="2"/>
    </row>
    <row r="44" spans="1:6" x14ac:dyDescent="0.55000000000000004">
      <c r="C44" s="2"/>
      <c r="D44" s="2"/>
      <c r="E44" s="2"/>
    </row>
    <row r="45" spans="1:6" x14ac:dyDescent="0.55000000000000004">
      <c r="C45" s="2"/>
      <c r="D45" s="2"/>
      <c r="E45" s="2"/>
    </row>
    <row r="46" spans="1:6" x14ac:dyDescent="0.55000000000000004">
      <c r="C46" s="2"/>
      <c r="D46" s="2"/>
      <c r="E46" s="2"/>
    </row>
    <row r="47" spans="1:6" x14ac:dyDescent="0.55000000000000004">
      <c r="C47" s="2"/>
      <c r="D47" s="2"/>
      <c r="E47" s="2"/>
    </row>
    <row r="48" spans="1:6" x14ac:dyDescent="0.55000000000000004">
      <c r="C48" s="2"/>
      <c r="D48" s="2"/>
      <c r="E48" s="2"/>
    </row>
  </sheetData>
  <pageMargins left="0.7" right="0.7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Verslag</vt:lpstr>
      <vt:lpstr>Begr 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Erik Koldewijn</cp:lastModifiedBy>
  <cp:lastPrinted>2021-01-10T00:13:26Z</cp:lastPrinted>
  <dcterms:created xsi:type="dcterms:W3CDTF">2017-08-15T13:21:43Z</dcterms:created>
  <dcterms:modified xsi:type="dcterms:W3CDTF">2022-09-12T19:12:42Z</dcterms:modified>
</cp:coreProperties>
</file>